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pring 2025 - 2026\Provost Office\CTIS 186\Exams\"/>
    </mc:Choice>
  </mc:AlternateContent>
  <xr:revisionPtr revIDLastSave="0" documentId="13_ncr:1_{2AEB4224-7BD5-4237-BCD4-34995948ACB6}" xr6:coauthVersionLast="47" xr6:coauthVersionMax="47" xr10:uidLastSave="{00000000-0000-0000-0000-000000000000}"/>
  <bookViews>
    <workbookView xWindow="-120" yWindow="-120" windowWidth="29040" windowHeight="15840" xr2:uid="{96F46EB7-1813-4D58-9741-D7E498C64E59}"/>
  </bookViews>
  <sheets>
    <sheet name="Raw Data" sheetId="1" r:id="rId1"/>
    <sheet name="Charts" sheetId="3" r:id="rId2"/>
    <sheet name="Statistics" sheetId="2" r:id="rId3"/>
  </sheets>
  <definedNames>
    <definedName name="_xlnm.Print_Area" localSheetId="1">Charts!$B$2:$O$55</definedName>
    <definedName name="_xlnm.Print_Area" localSheetId="0">'Raw Data'!$A$1:$I$40</definedName>
    <definedName name="_xlnm.Print_Area" localSheetId="2">Inv.Fund[#All]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2" l="1"/>
  <c r="E10" i="2"/>
  <c r="E4" i="2"/>
  <c r="E14" i="2"/>
  <c r="E18" i="2"/>
  <c r="E19" i="2"/>
  <c r="E22" i="2"/>
  <c r="E24" i="2"/>
  <c r="E27" i="2"/>
  <c r="E28" i="2"/>
  <c r="E30" i="2"/>
  <c r="E29" i="2"/>
  <c r="E26" i="2"/>
  <c r="E17" i="2"/>
  <c r="E21" i="2"/>
  <c r="E15" i="2"/>
  <c r="E11" i="2"/>
  <c r="E23" i="2"/>
  <c r="E20" i="2"/>
  <c r="E25" i="2"/>
  <c r="E16" i="2"/>
  <c r="E6" i="2"/>
  <c r="E5" i="2"/>
  <c r="E3" i="2"/>
  <c r="E2" i="2"/>
  <c r="E13" i="2"/>
  <c r="E12" i="2"/>
  <c r="E7" i="2"/>
  <c r="E8" i="2"/>
  <c r="E9" i="2"/>
  <c r="F40" i="1"/>
  <c r="C35" i="1"/>
  <c r="E35" i="1"/>
  <c r="C36" i="1"/>
  <c r="E36" i="1"/>
  <c r="C37" i="1"/>
  <c r="E37" i="1"/>
  <c r="C38" i="1"/>
  <c r="E38" i="1"/>
  <c r="B38" i="1"/>
  <c r="B37" i="1"/>
  <c r="B36" i="1"/>
  <c r="B35" i="1"/>
  <c r="D6" i="1"/>
  <c r="F6" i="1" s="1"/>
  <c r="D7" i="1"/>
  <c r="F7" i="1" s="1"/>
  <c r="D8" i="1"/>
  <c r="F8" i="1" s="1"/>
  <c r="D9" i="1"/>
  <c r="F9" i="1" s="1"/>
  <c r="D10" i="1"/>
  <c r="F10" i="1" s="1"/>
  <c r="D11" i="1"/>
  <c r="F11" i="1" s="1"/>
  <c r="D12" i="1"/>
  <c r="F12" i="1" s="1"/>
  <c r="D13" i="1"/>
  <c r="F13" i="1" s="1"/>
  <c r="D14" i="1"/>
  <c r="F14" i="1" s="1"/>
  <c r="D15" i="1"/>
  <c r="F15" i="1" s="1"/>
  <c r="D16" i="1"/>
  <c r="F16" i="1" s="1"/>
  <c r="D17" i="1"/>
  <c r="F17" i="1" s="1"/>
  <c r="D18" i="1"/>
  <c r="F18" i="1" s="1"/>
  <c r="D19" i="1"/>
  <c r="F19" i="1" s="1"/>
  <c r="D20" i="1"/>
  <c r="F20" i="1" s="1"/>
  <c r="D21" i="1"/>
  <c r="F21" i="1" s="1"/>
  <c r="D22" i="1"/>
  <c r="F22" i="1" s="1"/>
  <c r="D23" i="1"/>
  <c r="F23" i="1" s="1"/>
  <c r="D24" i="1"/>
  <c r="F24" i="1" s="1"/>
  <c r="D25" i="1"/>
  <c r="F25" i="1" s="1"/>
  <c r="D26" i="1"/>
  <c r="F26" i="1" s="1"/>
  <c r="D27" i="1"/>
  <c r="F27" i="1" s="1"/>
  <c r="D28" i="1"/>
  <c r="F28" i="1" s="1"/>
  <c r="D29" i="1"/>
  <c r="F29" i="1" s="1"/>
  <c r="D30" i="1"/>
  <c r="F30" i="1" s="1"/>
  <c r="D31" i="1"/>
  <c r="F31" i="1" s="1"/>
  <c r="D32" i="1"/>
  <c r="F32" i="1" s="1"/>
  <c r="D33" i="1"/>
  <c r="F33" i="1" s="1"/>
  <c r="D5" i="1"/>
  <c r="F5" i="1" s="1"/>
  <c r="D36" i="1" l="1"/>
  <c r="D38" i="1"/>
  <c r="D37" i="1"/>
  <c r="D35" i="1"/>
</calcChain>
</file>

<file path=xl/sharedStrings.xml><?xml version="1.0" encoding="utf-8"?>
<sst xmlns="http://schemas.openxmlformats.org/spreadsheetml/2006/main" count="30" uniqueCount="23">
  <si>
    <t>Date</t>
  </si>
  <si>
    <t>Brent Crude Oil ($ Per Barrel)</t>
  </si>
  <si>
    <t>24 K Gold ($ per Ounce)</t>
  </si>
  <si>
    <t>Bitcoin ($)</t>
  </si>
  <si>
    <t>Investment Tools Prices in US Dollars (March - April 2026)</t>
  </si>
  <si>
    <t>Brent Crude Oil ($ Per Liter)</t>
  </si>
  <si>
    <t>Average</t>
  </si>
  <si>
    <t>Standard Deviation</t>
  </si>
  <si>
    <t>Median</t>
  </si>
  <si>
    <t>Range</t>
  </si>
  <si>
    <t>Description</t>
  </si>
  <si>
    <t>Alarming</t>
  </si>
  <si>
    <t>Extremely Bad</t>
  </si>
  <si>
    <t>Excellent</t>
  </si>
  <si>
    <t>Extremely Good</t>
  </si>
  <si>
    <t>Fairly Good</t>
  </si>
  <si>
    <t>Fairly Bad</t>
  </si>
  <si>
    <t>Bad</t>
  </si>
  <si>
    <t>Mediocre</t>
  </si>
  <si>
    <t>Extremely Alarming</t>
  </si>
  <si>
    <t>Number of observations where 24 K Gold Ounce Price is Greater than or Equal to $ 4,500</t>
  </si>
  <si>
    <t>Jamel Inv. Fund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</si>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</sst>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lgerian"/>
      <family val="5"/>
    </font>
    <font>
      <sz val="12"/>
      <color theme="1"/>
      <name val="Algerian"/>
      <family val="5"/>
    </font>
    <font>
      <sz val="12"/>
      <color rgb="FF212529"/>
      <name val="Algerian"/>
      <family val="5"/>
    </font>
    <font>
      <b/>
      <u/>
      <sz val="12"/>
      <color theme="1"/>
      <name val="Algerian"/>
      <family val="5"/>
    </font>
    <font>
      <b/>
      <i/>
      <sz val="12"/>
      <color theme="1"/>
      <name val="Algerian"/>
      <family val="5"/>
    </font>
    <font>
      <b/>
      <sz val="14"/>
      <color theme="1"/>
      <name val="Algerian"/>
      <family val="5"/>
    </font>
    <font>
      <b/>
      <sz val="14"/>
      <color rgb="FF7030A0"/>
      <name val="Algerian"/>
      <family val="5"/>
    </font>
    <font>
      <sz val="12"/>
      <color rgb="FF00B0F0"/>
      <name val="Algerian"/>
      <family val="5"/>
    </font>
    <font>
      <b/>
      <sz val="16"/>
      <color theme="1"/>
      <name val="Cooper Black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5" fontId="4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0" borderId="0" xfId="0" applyFont="1" applyAlignment="1">
      <alignment horizontal="right"/>
    </xf>
    <xf numFmtId="164" fontId="4" fillId="0" borderId="3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15" fontId="4" fillId="0" borderId="3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7" fillId="0" borderId="1" xfId="0" applyFont="1" applyBorder="1" applyAlignment="1">
      <alignment horizontal="right"/>
    </xf>
    <xf numFmtId="4" fontId="3" fillId="0" borderId="7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4" fontId="3" fillId="0" borderId="8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7" fillId="0" borderId="5" xfId="0" applyFont="1" applyBorder="1" applyAlignment="1">
      <alignment horizontal="right"/>
    </xf>
    <xf numFmtId="4" fontId="3" fillId="0" borderId="9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3" fontId="11" fillId="5" borderId="0" xfId="0" applyNumberFormat="1" applyFont="1" applyFill="1" applyAlignment="1">
      <alignment horizontal="left"/>
    </xf>
    <xf numFmtId="15" fontId="5" fillId="0" borderId="0" xfId="0" applyNumberFormat="1" applyFont="1" applyBorder="1" applyAlignment="1">
      <alignment horizontal="center" vertical="top"/>
    </xf>
    <xf numFmtId="4" fontId="5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ooper Black"/>
        <family val="1"/>
        <scheme val="none"/>
      </font>
      <numFmt numFmtId="3" formatCode="#,##0"/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lgerian"/>
        <family val="5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lgerian"/>
        <family val="5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lgerian"/>
        <family val="5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lgerian"/>
        <family val="5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lgerian"/>
        <family val="5"/>
        <scheme val="none"/>
      </font>
      <numFmt numFmtId="4" formatCode="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lgerian"/>
        <family val="5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lgerian"/>
        <family val="5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lgerian"/>
        <family val="5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lgerian"/>
        <family val="5"/>
        <scheme val="none"/>
      </font>
      <numFmt numFmtId="164" formatCode="[$-409]d\-mmm\-yy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lgerian"/>
        <family val="5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lgerian"/>
        <family val="5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/>
        <strike val="0"/>
      </font>
      <fill>
        <patternFill>
          <bgColor rgb="FFFFC000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24 K Gold Ounce vs Barrel Brent Crude Oil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'Raw Data'!$B$5:$B$33</c:f>
              <c:numCache>
                <c:formatCode>#,##0</c:formatCode>
                <c:ptCount val="29"/>
                <c:pt idx="0">
                  <c:v>5181.3500000000004</c:v>
                </c:pt>
                <c:pt idx="1">
                  <c:v>5181.3500000000004</c:v>
                </c:pt>
                <c:pt idx="2">
                  <c:v>5102.04</c:v>
                </c:pt>
                <c:pt idx="3">
                  <c:v>5235.6000000000004</c:v>
                </c:pt>
                <c:pt idx="4">
                  <c:v>5181.3500000000004</c:v>
                </c:pt>
                <c:pt idx="5">
                  <c:v>5102.04</c:v>
                </c:pt>
                <c:pt idx="6">
                  <c:v>5050.51</c:v>
                </c:pt>
                <c:pt idx="7">
                  <c:v>5025.13</c:v>
                </c:pt>
                <c:pt idx="8">
                  <c:v>5025.13</c:v>
                </c:pt>
                <c:pt idx="9">
                  <c:v>5000</c:v>
                </c:pt>
                <c:pt idx="10">
                  <c:v>5000</c:v>
                </c:pt>
                <c:pt idx="11">
                  <c:v>4901.96</c:v>
                </c:pt>
                <c:pt idx="12">
                  <c:v>4608.29</c:v>
                </c:pt>
                <c:pt idx="13">
                  <c:v>4566.21</c:v>
                </c:pt>
                <c:pt idx="14">
                  <c:v>4484.3</c:v>
                </c:pt>
                <c:pt idx="15">
                  <c:v>4484.3</c:v>
                </c:pt>
                <c:pt idx="16">
                  <c:v>4424.78</c:v>
                </c:pt>
                <c:pt idx="17">
                  <c:v>4385.96</c:v>
                </c:pt>
                <c:pt idx="18">
                  <c:v>4545.45</c:v>
                </c:pt>
                <c:pt idx="19">
                  <c:v>4385.96</c:v>
                </c:pt>
                <c:pt idx="20">
                  <c:v>4484.3</c:v>
                </c:pt>
                <c:pt idx="21">
                  <c:v>4484.3</c:v>
                </c:pt>
                <c:pt idx="22">
                  <c:v>4484.3</c:v>
                </c:pt>
                <c:pt idx="23">
                  <c:v>4524.8900000000003</c:v>
                </c:pt>
                <c:pt idx="24">
                  <c:v>4651.16</c:v>
                </c:pt>
                <c:pt idx="25">
                  <c:v>4784.6899999999996</c:v>
                </c:pt>
                <c:pt idx="26">
                  <c:v>4651.16</c:v>
                </c:pt>
                <c:pt idx="27">
                  <c:v>4672.8999999999996</c:v>
                </c:pt>
                <c:pt idx="28">
                  <c:v>4675.3500000000004</c:v>
                </c:pt>
              </c:numCache>
            </c:numRef>
          </c:xVal>
          <c:yVal>
            <c:numRef>
              <c:f>'Raw Data'!$C$5:$C$33</c:f>
              <c:numCache>
                <c:formatCode>#,##0</c:formatCode>
                <c:ptCount val="29"/>
                <c:pt idx="0">
                  <c:v>92.69</c:v>
                </c:pt>
                <c:pt idx="1">
                  <c:v>92.69</c:v>
                </c:pt>
                <c:pt idx="2">
                  <c:v>98.96</c:v>
                </c:pt>
                <c:pt idx="3">
                  <c:v>87.8</c:v>
                </c:pt>
                <c:pt idx="4">
                  <c:v>91.98</c:v>
                </c:pt>
                <c:pt idx="5">
                  <c:v>100.46</c:v>
                </c:pt>
                <c:pt idx="6">
                  <c:v>103.14</c:v>
                </c:pt>
                <c:pt idx="7">
                  <c:v>103.14</c:v>
                </c:pt>
                <c:pt idx="8">
                  <c:v>103.14</c:v>
                </c:pt>
                <c:pt idx="9">
                  <c:v>100.21</c:v>
                </c:pt>
                <c:pt idx="10">
                  <c:v>103.42</c:v>
                </c:pt>
                <c:pt idx="11">
                  <c:v>107.38</c:v>
                </c:pt>
                <c:pt idx="12">
                  <c:v>108.65</c:v>
                </c:pt>
                <c:pt idx="13">
                  <c:v>112.19</c:v>
                </c:pt>
                <c:pt idx="14">
                  <c:v>112.19</c:v>
                </c:pt>
                <c:pt idx="15">
                  <c:v>112.19</c:v>
                </c:pt>
                <c:pt idx="16">
                  <c:v>99.94</c:v>
                </c:pt>
                <c:pt idx="17">
                  <c:v>104.49</c:v>
                </c:pt>
                <c:pt idx="18">
                  <c:v>102.22</c:v>
                </c:pt>
                <c:pt idx="19">
                  <c:v>108.01</c:v>
                </c:pt>
                <c:pt idx="20">
                  <c:v>112.57</c:v>
                </c:pt>
                <c:pt idx="21">
                  <c:v>112.57</c:v>
                </c:pt>
                <c:pt idx="22">
                  <c:v>112.57</c:v>
                </c:pt>
                <c:pt idx="23">
                  <c:v>112.78</c:v>
                </c:pt>
                <c:pt idx="24">
                  <c:v>118.35</c:v>
                </c:pt>
                <c:pt idx="25">
                  <c:v>101.16</c:v>
                </c:pt>
                <c:pt idx="26">
                  <c:v>109.03</c:v>
                </c:pt>
                <c:pt idx="27">
                  <c:v>109.05</c:v>
                </c:pt>
                <c:pt idx="28">
                  <c:v>109.05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85-4FC7-BE97-FC6053AFC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850079"/>
        <c:axId val="1376851327"/>
      </c:scatterChart>
      <c:valAx>
        <c:axId val="1376850079"/>
        <c:scaling>
          <c:orientation val="minMax"/>
          <c:min val="4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24 K Gold Ounce Price (in USD)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6851327"/>
        <c:crosses val="autoZero"/>
        <c:crossBetween val="midCat"/>
      </c:valAx>
      <c:valAx>
        <c:axId val="1376851327"/>
        <c:scaling>
          <c:orientation val="minMax"/>
          <c:max val="115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Barrel Brent Crude Oil (in USD)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68500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Daily Bitcoin Price Fluctuations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'Raw Data'!$A$5:$A$33</c:f>
              <c:numCache>
                <c:formatCode>d\-mmm\-yy</c:formatCode>
                <c:ptCount val="29"/>
                <c:pt idx="0" formatCode="[$-409]d\-mmm\-yy;@">
                  <c:v>46088</c:v>
                </c:pt>
                <c:pt idx="1">
                  <c:v>46089</c:v>
                </c:pt>
                <c:pt idx="2" formatCode="[$-409]d\-mmm\-yy;@">
                  <c:v>46090</c:v>
                </c:pt>
                <c:pt idx="3">
                  <c:v>46091</c:v>
                </c:pt>
                <c:pt idx="4" formatCode="[$-409]d\-mmm\-yy;@">
                  <c:v>46092</c:v>
                </c:pt>
                <c:pt idx="5">
                  <c:v>46093</c:v>
                </c:pt>
                <c:pt idx="6" formatCode="[$-409]d\-mmm\-yy;@">
                  <c:v>46094</c:v>
                </c:pt>
                <c:pt idx="7">
                  <c:v>46095</c:v>
                </c:pt>
                <c:pt idx="8" formatCode="[$-409]d\-mmm\-yy;@">
                  <c:v>46096</c:v>
                </c:pt>
                <c:pt idx="9">
                  <c:v>46097</c:v>
                </c:pt>
                <c:pt idx="10" formatCode="[$-409]d\-mmm\-yy;@">
                  <c:v>46098</c:v>
                </c:pt>
                <c:pt idx="11">
                  <c:v>46099</c:v>
                </c:pt>
                <c:pt idx="12" formatCode="[$-409]d\-mmm\-yy;@">
                  <c:v>46100</c:v>
                </c:pt>
                <c:pt idx="13">
                  <c:v>46101</c:v>
                </c:pt>
                <c:pt idx="14" formatCode="[$-409]d\-mmm\-yy;@">
                  <c:v>46102</c:v>
                </c:pt>
                <c:pt idx="15">
                  <c:v>46103</c:v>
                </c:pt>
                <c:pt idx="16" formatCode="[$-409]d\-mmm\-yy;@">
                  <c:v>46104</c:v>
                </c:pt>
                <c:pt idx="17">
                  <c:v>46105</c:v>
                </c:pt>
                <c:pt idx="18" formatCode="[$-409]d\-mmm\-yy;@">
                  <c:v>46106</c:v>
                </c:pt>
                <c:pt idx="19">
                  <c:v>46107</c:v>
                </c:pt>
                <c:pt idx="20" formatCode="[$-409]d\-mmm\-yy;@">
                  <c:v>46108</c:v>
                </c:pt>
                <c:pt idx="21">
                  <c:v>46109</c:v>
                </c:pt>
                <c:pt idx="22" formatCode="[$-409]d\-mmm\-yy;@">
                  <c:v>46110</c:v>
                </c:pt>
                <c:pt idx="23">
                  <c:v>46111</c:v>
                </c:pt>
                <c:pt idx="24" formatCode="[$-409]d\-mmm\-yy;@">
                  <c:v>46112</c:v>
                </c:pt>
                <c:pt idx="25">
                  <c:v>46113</c:v>
                </c:pt>
                <c:pt idx="26" formatCode="[$-409]d\-mmm\-yy;@">
                  <c:v>46114</c:v>
                </c:pt>
                <c:pt idx="27">
                  <c:v>46115</c:v>
                </c:pt>
                <c:pt idx="28" formatCode="[$-409]d\-mmm\-yy;@">
                  <c:v>46116</c:v>
                </c:pt>
              </c:numCache>
            </c:numRef>
          </c:cat>
          <c:val>
            <c:numRef>
              <c:f>'Raw Data'!$E$5:$E$33</c:f>
              <c:numCache>
                <c:formatCode>#,##0</c:formatCode>
                <c:ptCount val="29"/>
                <c:pt idx="0">
                  <c:v>67272.59</c:v>
                </c:pt>
                <c:pt idx="1">
                  <c:v>65969.78</c:v>
                </c:pt>
                <c:pt idx="2">
                  <c:v>68402.38</c:v>
                </c:pt>
                <c:pt idx="3">
                  <c:v>69926.92</c:v>
                </c:pt>
                <c:pt idx="4">
                  <c:v>70204.88</c:v>
                </c:pt>
                <c:pt idx="5">
                  <c:v>70493.460000000006</c:v>
                </c:pt>
                <c:pt idx="6">
                  <c:v>70968.27</c:v>
                </c:pt>
                <c:pt idx="7">
                  <c:v>71214.63</c:v>
                </c:pt>
                <c:pt idx="8">
                  <c:v>72789.91</c:v>
                </c:pt>
                <c:pt idx="9">
                  <c:v>74861.09</c:v>
                </c:pt>
                <c:pt idx="10">
                  <c:v>73922.48</c:v>
                </c:pt>
                <c:pt idx="11">
                  <c:v>71245.58</c:v>
                </c:pt>
                <c:pt idx="12">
                  <c:v>69912.789999999994</c:v>
                </c:pt>
                <c:pt idx="13">
                  <c:v>70522.59</c:v>
                </c:pt>
                <c:pt idx="14">
                  <c:v>68711.520000000004</c:v>
                </c:pt>
                <c:pt idx="15">
                  <c:v>67845.210000000006</c:v>
                </c:pt>
                <c:pt idx="16">
                  <c:v>70914.86</c:v>
                </c:pt>
                <c:pt idx="17">
                  <c:v>70517.86</c:v>
                </c:pt>
                <c:pt idx="18">
                  <c:v>71309.88</c:v>
                </c:pt>
                <c:pt idx="19">
                  <c:v>68791.63</c:v>
                </c:pt>
                <c:pt idx="20">
                  <c:v>66338.38</c:v>
                </c:pt>
                <c:pt idx="21">
                  <c:v>66319.7</c:v>
                </c:pt>
                <c:pt idx="22">
                  <c:v>65954.92</c:v>
                </c:pt>
                <c:pt idx="23">
                  <c:v>6691.45</c:v>
                </c:pt>
                <c:pt idx="24">
                  <c:v>68233.31</c:v>
                </c:pt>
                <c:pt idx="25">
                  <c:v>68078.55</c:v>
                </c:pt>
                <c:pt idx="26">
                  <c:v>66888.570000000007</c:v>
                </c:pt>
                <c:pt idx="27">
                  <c:v>66931.100000000006</c:v>
                </c:pt>
                <c:pt idx="28">
                  <c:v>67136.259999999995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37-4490-B260-ADC199EC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8810015"/>
        <c:axId val="1338815839"/>
      </c:lineChart>
      <c:dateAx>
        <c:axId val="13388100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</a:t>
                </a:r>
              </a:p>
            </c:rich>
          </c:tx>
          <c:layout>
            <c:manualLayout>
              <c:xMode val="edge"/>
              <c:yMode val="edge"/>
              <c:x val="0.44173736351164788"/>
              <c:y val="0.937894254727622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d\-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8815839"/>
        <c:crosses val="autoZero"/>
        <c:auto val="1"/>
        <c:lblOffset val="100"/>
        <c:baseTimeUnit val="days"/>
      </c:dateAx>
      <c:valAx>
        <c:axId val="1338815839"/>
        <c:scaling>
          <c:orientation val="minMax"/>
          <c:max val="75000"/>
          <c:min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Bitcoin Price (in 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88100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603801</xdr:colOff>
      <xdr:row>1</xdr:row>
      <xdr:rowOff>3313</xdr:rowOff>
    </xdr:from>
    <xdr:to>
      <xdr:col>14</xdr:col>
      <xdr:colOff>600074</xdr:colOff>
      <xdr:row>28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B6544F-8E76-4B42-8534-895BB7171F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603801</xdr:colOff>
      <xdr:row>29</xdr:row>
      <xdr:rowOff>12837</xdr:rowOff>
    </xdr:from>
    <xdr:to>
      <xdr:col>14</xdr:col>
      <xdr:colOff>600074</xdr:colOff>
      <xdr:row>55</xdr:row>
      <xdr:rowOff>9524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EA2B79-9171-4807-8C86-2B44F88ACE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507669-93DE-472D-A266-D32BD4599F33}" name="Inv.Fund" displayName="Inv.Fund" ref="A1:E31" totalsRowCount="1" headerRowDxfId="11" dataDxfId="10">
  <autoFilter ref="A1:E30" xr:uid="{4F507669-93DE-472D-A266-D32BD4599F33}"/>
  <sortState xmlns:xlrd2="http://schemas.microsoft.com/office/spreadsheetml/2017/richdata2" ref="A2:E30">
    <sortCondition ref="E1:E30"/>
  </sortState>
  <tableColumns count="5">
    <tableColumn id="1" xr3:uid="{9E2F63F0-3F8A-4E9A-88C4-5E49335590E2}" name="Date" totalsRowLabel="Total" dataDxfId="9" totalsRowDxfId="4"/>
    <tableColumn id="2" xr3:uid="{AD6530EE-1A01-4BF9-B89F-33423F1ACB48}" name="24 K Gold ($ per Ounce)" dataDxfId="8" totalsRowDxfId="3"/>
    <tableColumn id="3" xr3:uid="{BD834069-98F3-45E1-B129-FED478C53667}" name="Brent Crude Oil ($ Per Barrel)" dataDxfId="7" totalsRowDxfId="2"/>
    <tableColumn id="4" xr3:uid="{3DCF1CB3-68DE-4599-8AAD-F2F478CC1549}" name="Bitcoin ($)" dataDxfId="6" totalsRowDxfId="1"/>
    <tableColumn id="5" xr3:uid="{BAEA96F0-1827-455F-B4B1-300C39CF2F20}" name="Jamel Inv. Fund" totalsRowFunction="custom" dataDxfId="5" totalsRowDxfId="0">
      <calculatedColumnFormula>(1*Inv.Fund[[#This Row],[24 K Gold ($ per Ounce)]])+(2*Inv.Fund[[#This Row],[Brent Crude Oil ($ Per Barrel)]])+(3*Inv.Fund[[#This Row],[Bitcoin ($)]])</calculatedColumnFormula>
      <totalsRowFormula>MODE(C2:C30)</totalsRow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7D108-9741-4581-969A-7294CD7BD300}">
  <sheetPr>
    <pageSetUpPr fitToPage="1"/>
  </sheetPr>
  <dimension ref="A1:L40"/>
  <sheetViews>
    <sheetView tabSelected="1" zoomScale="92" zoomScaleNormal="92" workbookViewId="0">
      <pane ySplit="1" topLeftCell="A2" activePane="bottomLeft" state="frozen"/>
      <selection pane="bottomLeft" activeCell="A3" sqref="A3:A4"/>
    </sheetView>
  </sheetViews>
  <sheetFormatPr defaultColWidth="28.7109375" defaultRowHeight="15" customHeight="1" x14ac:dyDescent="0.3"/>
  <cols>
    <col min="1" max="5" width="28.7109375" style="2"/>
    <col min="6" max="6" width="28.7109375" style="2" customWidth="1"/>
    <col min="7" max="7" width="10.7109375" style="2" customWidth="1"/>
    <col min="8" max="8" width="40.7109375" style="2" customWidth="1"/>
    <col min="9" max="16384" width="28.7109375" style="2"/>
  </cols>
  <sheetData>
    <row r="1" spans="1:12" ht="15" customHeight="1" thickTop="1" thickBot="1" x14ac:dyDescent="0.35">
      <c r="A1" s="37" t="s">
        <v>4</v>
      </c>
      <c r="B1" s="38"/>
      <c r="C1" s="38"/>
      <c r="D1" s="38"/>
      <c r="E1" s="39"/>
    </row>
    <row r="2" spans="1:12" ht="15" customHeight="1" thickTop="1" thickBot="1" x14ac:dyDescent="0.35"/>
    <row r="3" spans="1:12" ht="15" customHeight="1" thickTop="1" x14ac:dyDescent="0.3">
      <c r="A3" s="45" t="s">
        <v>0</v>
      </c>
      <c r="B3" s="40" t="s">
        <v>2</v>
      </c>
      <c r="C3" s="40" t="s">
        <v>1</v>
      </c>
      <c r="D3" s="40" t="s">
        <v>5</v>
      </c>
      <c r="E3" s="40" t="s">
        <v>3</v>
      </c>
      <c r="F3" s="42" t="s">
        <v>10</v>
      </c>
      <c r="H3" s="6" t="s">
        <v>5</v>
      </c>
      <c r="I3" s="7" t="s">
        <v>10</v>
      </c>
    </row>
    <row r="4" spans="1:12" ht="15" customHeight="1" x14ac:dyDescent="0.3">
      <c r="A4" s="46"/>
      <c r="B4" s="41"/>
      <c r="C4" s="41"/>
      <c r="D4" s="41"/>
      <c r="E4" s="41"/>
      <c r="F4" s="43"/>
      <c r="H4" s="8">
        <v>0.4</v>
      </c>
      <c r="I4" s="9" t="s">
        <v>13</v>
      </c>
    </row>
    <row r="5" spans="1:12" ht="15" customHeight="1" x14ac:dyDescent="0.3">
      <c r="A5" s="13">
        <v>46088</v>
      </c>
      <c r="B5" s="14">
        <v>5181.3500000000004</v>
      </c>
      <c r="C5" s="14">
        <v>92.69</v>
      </c>
      <c r="D5" s="15">
        <f>C5/159</f>
        <v>0.58295597484276729</v>
      </c>
      <c r="E5" s="14">
        <v>67272.59</v>
      </c>
      <c r="F5" s="16" t="str">
        <f>VLOOKUP(D5,$H$3:$I$13,2)</f>
        <v>Average</v>
      </c>
      <c r="H5" s="8">
        <v>0.45</v>
      </c>
      <c r="I5" s="9" t="s">
        <v>14</v>
      </c>
      <c r="K5" s="35"/>
      <c r="L5" s="36"/>
    </row>
    <row r="6" spans="1:12" ht="15" customHeight="1" x14ac:dyDescent="0.3">
      <c r="A6" s="17">
        <v>46089</v>
      </c>
      <c r="B6" s="14">
        <v>5181.3500000000004</v>
      </c>
      <c r="C6" s="14">
        <v>92.69</v>
      </c>
      <c r="D6" s="15">
        <f t="shared" ref="D6:D33" si="0">C6/159</f>
        <v>0.58295597484276729</v>
      </c>
      <c r="E6" s="14">
        <v>65969.78</v>
      </c>
      <c r="F6" s="16" t="str">
        <f t="shared" ref="F6:F33" si="1">VLOOKUP(D6,$H$3:$I$13,2)</f>
        <v>Average</v>
      </c>
      <c r="H6" s="8">
        <v>0.5</v>
      </c>
      <c r="I6" s="9" t="s">
        <v>15</v>
      </c>
    </row>
    <row r="7" spans="1:12" ht="15" customHeight="1" x14ac:dyDescent="0.3">
      <c r="A7" s="13">
        <v>46090</v>
      </c>
      <c r="B7" s="14">
        <v>5102.04</v>
      </c>
      <c r="C7" s="14">
        <v>98.96</v>
      </c>
      <c r="D7" s="15">
        <f t="shared" si="0"/>
        <v>0.62238993710691815</v>
      </c>
      <c r="E7" s="14">
        <v>68402.38</v>
      </c>
      <c r="F7" s="16" t="str">
        <f t="shared" si="1"/>
        <v>Fairly Bad</v>
      </c>
      <c r="H7" s="8">
        <v>0.55000000000000004</v>
      </c>
      <c r="I7" s="9" t="s">
        <v>6</v>
      </c>
    </row>
    <row r="8" spans="1:12" ht="15" customHeight="1" x14ac:dyDescent="0.3">
      <c r="A8" s="17">
        <v>46091</v>
      </c>
      <c r="B8" s="14">
        <v>5235.6000000000004</v>
      </c>
      <c r="C8" s="14">
        <v>87.8</v>
      </c>
      <c r="D8" s="15">
        <f t="shared" si="0"/>
        <v>0.55220125786163521</v>
      </c>
      <c r="E8" s="14">
        <v>69926.92</v>
      </c>
      <c r="F8" s="16" t="str">
        <f t="shared" si="1"/>
        <v>Average</v>
      </c>
      <c r="H8" s="8">
        <v>0.6</v>
      </c>
      <c r="I8" s="9" t="s">
        <v>16</v>
      </c>
    </row>
    <row r="9" spans="1:12" ht="15" customHeight="1" x14ac:dyDescent="0.3">
      <c r="A9" s="13">
        <v>46092</v>
      </c>
      <c r="B9" s="14">
        <v>5181.3500000000004</v>
      </c>
      <c r="C9" s="14">
        <v>91.98</v>
      </c>
      <c r="D9" s="15">
        <f t="shared" si="0"/>
        <v>0.57849056603773585</v>
      </c>
      <c r="E9" s="14">
        <v>70204.88</v>
      </c>
      <c r="F9" s="16" t="str">
        <f t="shared" si="1"/>
        <v>Average</v>
      </c>
      <c r="H9" s="8">
        <v>0.65</v>
      </c>
      <c r="I9" s="9" t="s">
        <v>17</v>
      </c>
    </row>
    <row r="10" spans="1:12" ht="15" customHeight="1" x14ac:dyDescent="0.3">
      <c r="A10" s="17">
        <v>46093</v>
      </c>
      <c r="B10" s="14">
        <v>5102.04</v>
      </c>
      <c r="C10" s="14">
        <v>100.46</v>
      </c>
      <c r="D10" s="15">
        <f t="shared" si="0"/>
        <v>0.6318238993710692</v>
      </c>
      <c r="E10" s="14">
        <v>70493.460000000006</v>
      </c>
      <c r="F10" s="16" t="str">
        <f t="shared" si="1"/>
        <v>Fairly Bad</v>
      </c>
      <c r="H10" s="8">
        <v>0.7</v>
      </c>
      <c r="I10" s="9" t="s">
        <v>18</v>
      </c>
    </row>
    <row r="11" spans="1:12" ht="15" customHeight="1" x14ac:dyDescent="0.3">
      <c r="A11" s="13">
        <v>46094</v>
      </c>
      <c r="B11" s="14">
        <v>5050.51</v>
      </c>
      <c r="C11" s="14">
        <v>103.14</v>
      </c>
      <c r="D11" s="15">
        <f t="shared" si="0"/>
        <v>0.6486792452830189</v>
      </c>
      <c r="E11" s="14">
        <v>70968.27</v>
      </c>
      <c r="F11" s="16" t="str">
        <f t="shared" si="1"/>
        <v>Fairly Bad</v>
      </c>
      <c r="H11" s="8">
        <v>0.75</v>
      </c>
      <c r="I11" s="9" t="s">
        <v>12</v>
      </c>
    </row>
    <row r="12" spans="1:12" ht="15" customHeight="1" x14ac:dyDescent="0.3">
      <c r="A12" s="17">
        <v>46095</v>
      </c>
      <c r="B12" s="14">
        <v>5025.13</v>
      </c>
      <c r="C12" s="14">
        <v>103.14</v>
      </c>
      <c r="D12" s="15">
        <f t="shared" si="0"/>
        <v>0.6486792452830189</v>
      </c>
      <c r="E12" s="14">
        <v>71214.63</v>
      </c>
      <c r="F12" s="16" t="str">
        <f t="shared" si="1"/>
        <v>Fairly Bad</v>
      </c>
      <c r="H12" s="8">
        <v>0.8</v>
      </c>
      <c r="I12" s="9" t="s">
        <v>11</v>
      </c>
    </row>
    <row r="13" spans="1:12" ht="15" customHeight="1" thickBot="1" x14ac:dyDescent="0.35">
      <c r="A13" s="13">
        <v>46096</v>
      </c>
      <c r="B13" s="14">
        <v>5025.13</v>
      </c>
      <c r="C13" s="14">
        <v>103.14</v>
      </c>
      <c r="D13" s="15">
        <f t="shared" si="0"/>
        <v>0.6486792452830189</v>
      </c>
      <c r="E13" s="14">
        <v>72789.91</v>
      </c>
      <c r="F13" s="16" t="str">
        <f t="shared" si="1"/>
        <v>Fairly Bad</v>
      </c>
      <c r="H13" s="10">
        <v>0.85</v>
      </c>
      <c r="I13" s="11" t="s">
        <v>19</v>
      </c>
    </row>
    <row r="14" spans="1:12" ht="15" customHeight="1" thickTop="1" x14ac:dyDescent="0.3">
      <c r="A14" s="17">
        <v>46097</v>
      </c>
      <c r="B14" s="14">
        <v>5000</v>
      </c>
      <c r="C14" s="14">
        <v>100.21</v>
      </c>
      <c r="D14" s="15">
        <f t="shared" si="0"/>
        <v>0.63025157232704399</v>
      </c>
      <c r="E14" s="14">
        <v>74861.09</v>
      </c>
      <c r="F14" s="16" t="str">
        <f t="shared" si="1"/>
        <v>Fairly Bad</v>
      </c>
    </row>
    <row r="15" spans="1:12" ht="15" customHeight="1" x14ac:dyDescent="0.3">
      <c r="A15" s="13">
        <v>46098</v>
      </c>
      <c r="B15" s="14">
        <v>5000</v>
      </c>
      <c r="C15" s="14">
        <v>103.42</v>
      </c>
      <c r="D15" s="15">
        <f t="shared" si="0"/>
        <v>0.6504402515723271</v>
      </c>
      <c r="E15" s="14">
        <v>73922.48</v>
      </c>
      <c r="F15" s="16" t="str">
        <f t="shared" si="1"/>
        <v>Bad</v>
      </c>
    </row>
    <row r="16" spans="1:12" ht="15" customHeight="1" x14ac:dyDescent="0.3">
      <c r="A16" s="17">
        <v>46099</v>
      </c>
      <c r="B16" s="14">
        <v>4901.96</v>
      </c>
      <c r="C16" s="14">
        <v>107.38</v>
      </c>
      <c r="D16" s="15">
        <f t="shared" si="0"/>
        <v>0.67534591194968552</v>
      </c>
      <c r="E16" s="14">
        <v>71245.58</v>
      </c>
      <c r="F16" s="16" t="str">
        <f t="shared" si="1"/>
        <v>Bad</v>
      </c>
    </row>
    <row r="17" spans="1:9" ht="15" customHeight="1" x14ac:dyDescent="0.3">
      <c r="A17" s="13">
        <v>46100</v>
      </c>
      <c r="B17" s="14">
        <v>4608.29</v>
      </c>
      <c r="C17" s="14">
        <v>108.65</v>
      </c>
      <c r="D17" s="15">
        <f t="shared" si="0"/>
        <v>0.68333333333333335</v>
      </c>
      <c r="E17" s="14">
        <v>69912.789999999994</v>
      </c>
      <c r="F17" s="16" t="str">
        <f t="shared" si="1"/>
        <v>Bad</v>
      </c>
    </row>
    <row r="18" spans="1:9" ht="15" customHeight="1" x14ac:dyDescent="0.3">
      <c r="A18" s="17">
        <v>46101</v>
      </c>
      <c r="B18" s="14">
        <v>4566.21</v>
      </c>
      <c r="C18" s="14">
        <v>112.19</v>
      </c>
      <c r="D18" s="15">
        <f t="shared" si="0"/>
        <v>0.70559748427672953</v>
      </c>
      <c r="E18" s="14">
        <v>70522.59</v>
      </c>
      <c r="F18" s="16" t="str">
        <f t="shared" si="1"/>
        <v>Mediocre</v>
      </c>
      <c r="G18" s="31"/>
    </row>
    <row r="19" spans="1:9" ht="15" customHeight="1" x14ac:dyDescent="0.3">
      <c r="A19" s="13">
        <v>46102</v>
      </c>
      <c r="B19" s="14">
        <v>4484.3</v>
      </c>
      <c r="C19" s="14">
        <v>112.19</v>
      </c>
      <c r="D19" s="15">
        <f t="shared" si="0"/>
        <v>0.70559748427672953</v>
      </c>
      <c r="E19" s="14">
        <v>68711.520000000004</v>
      </c>
      <c r="F19" s="16" t="str">
        <f t="shared" si="1"/>
        <v>Mediocre</v>
      </c>
    </row>
    <row r="20" spans="1:9" ht="15" customHeight="1" x14ac:dyDescent="0.3">
      <c r="A20" s="17">
        <v>46103</v>
      </c>
      <c r="B20" s="14">
        <v>4484.3</v>
      </c>
      <c r="C20" s="14">
        <v>112.19</v>
      </c>
      <c r="D20" s="15">
        <f t="shared" si="0"/>
        <v>0.70559748427672953</v>
      </c>
      <c r="E20" s="14">
        <v>67845.210000000006</v>
      </c>
      <c r="F20" s="16" t="str">
        <f t="shared" si="1"/>
        <v>Mediocre</v>
      </c>
    </row>
    <row r="21" spans="1:9" ht="15" customHeight="1" x14ac:dyDescent="0.3">
      <c r="A21" s="13">
        <v>46104</v>
      </c>
      <c r="B21" s="14">
        <v>4424.78</v>
      </c>
      <c r="C21" s="14">
        <v>99.94</v>
      </c>
      <c r="D21" s="15">
        <f t="shared" si="0"/>
        <v>0.62855345911949689</v>
      </c>
      <c r="E21" s="14">
        <v>70914.86</v>
      </c>
      <c r="F21" s="16" t="str">
        <f t="shared" si="1"/>
        <v>Fairly Bad</v>
      </c>
    </row>
    <row r="22" spans="1:9" ht="15" customHeight="1" x14ac:dyDescent="0.3">
      <c r="A22" s="17">
        <v>46105</v>
      </c>
      <c r="B22" s="14">
        <v>4385.96</v>
      </c>
      <c r="C22" s="14">
        <v>104.49</v>
      </c>
      <c r="D22" s="15">
        <f t="shared" si="0"/>
        <v>0.65716981132075469</v>
      </c>
      <c r="E22" s="14">
        <v>70517.86</v>
      </c>
      <c r="F22" s="16" t="str">
        <f t="shared" si="1"/>
        <v>Bad</v>
      </c>
    </row>
    <row r="23" spans="1:9" ht="15" customHeight="1" x14ac:dyDescent="0.3">
      <c r="A23" s="13">
        <v>46106</v>
      </c>
      <c r="B23" s="14">
        <v>4545.45</v>
      </c>
      <c r="C23" s="14">
        <v>102.22</v>
      </c>
      <c r="D23" s="15">
        <f t="shared" si="0"/>
        <v>0.64289308176100624</v>
      </c>
      <c r="E23" s="14">
        <v>71309.88</v>
      </c>
      <c r="F23" s="16" t="str">
        <f t="shared" si="1"/>
        <v>Fairly Bad</v>
      </c>
    </row>
    <row r="24" spans="1:9" ht="15" customHeight="1" x14ac:dyDescent="0.3">
      <c r="A24" s="17">
        <v>46107</v>
      </c>
      <c r="B24" s="14">
        <v>4385.96</v>
      </c>
      <c r="C24" s="14">
        <v>108.01</v>
      </c>
      <c r="D24" s="15">
        <f t="shared" si="0"/>
        <v>0.67930817610062899</v>
      </c>
      <c r="E24" s="14">
        <v>68791.63</v>
      </c>
      <c r="F24" s="16" t="str">
        <f t="shared" si="1"/>
        <v>Bad</v>
      </c>
    </row>
    <row r="25" spans="1:9" ht="15" customHeight="1" x14ac:dyDescent="0.3">
      <c r="A25" s="13">
        <v>46108</v>
      </c>
      <c r="B25" s="14">
        <v>4484.3</v>
      </c>
      <c r="C25" s="14">
        <v>112.57</v>
      </c>
      <c r="D25" s="15">
        <f t="shared" si="0"/>
        <v>0.70798742138364779</v>
      </c>
      <c r="E25" s="14">
        <v>66338.38</v>
      </c>
      <c r="F25" s="16" t="str">
        <f t="shared" si="1"/>
        <v>Mediocre</v>
      </c>
    </row>
    <row r="26" spans="1:9" ht="15" customHeight="1" x14ac:dyDescent="0.3">
      <c r="A26" s="17">
        <v>46109</v>
      </c>
      <c r="B26" s="14">
        <v>4484.3</v>
      </c>
      <c r="C26" s="14">
        <v>112.57</v>
      </c>
      <c r="D26" s="15">
        <f t="shared" si="0"/>
        <v>0.70798742138364779</v>
      </c>
      <c r="E26" s="14">
        <v>66319.7</v>
      </c>
      <c r="F26" s="16" t="str">
        <f t="shared" si="1"/>
        <v>Mediocre</v>
      </c>
    </row>
    <row r="27" spans="1:9" ht="15" customHeight="1" x14ac:dyDescent="0.3">
      <c r="A27" s="13">
        <v>46110</v>
      </c>
      <c r="B27" s="14">
        <v>4484.3</v>
      </c>
      <c r="C27" s="14">
        <v>112.57</v>
      </c>
      <c r="D27" s="15">
        <f t="shared" si="0"/>
        <v>0.70798742138364779</v>
      </c>
      <c r="E27" s="14">
        <v>65954.92</v>
      </c>
      <c r="F27" s="16" t="str">
        <f t="shared" si="1"/>
        <v>Mediocre</v>
      </c>
    </row>
    <row r="28" spans="1:9" ht="15" customHeight="1" x14ac:dyDescent="0.3">
      <c r="A28" s="17">
        <v>46111</v>
      </c>
      <c r="B28" s="14">
        <v>4524.8900000000003</v>
      </c>
      <c r="C28" s="14">
        <v>112.78</v>
      </c>
      <c r="D28" s="15">
        <f t="shared" si="0"/>
        <v>0.70930817610062891</v>
      </c>
      <c r="E28" s="14">
        <v>6691.45</v>
      </c>
      <c r="F28" s="16" t="str">
        <f t="shared" si="1"/>
        <v>Mediocre</v>
      </c>
    </row>
    <row r="29" spans="1:9" ht="15" customHeight="1" x14ac:dyDescent="0.3">
      <c r="A29" s="13">
        <v>46112</v>
      </c>
      <c r="B29" s="14">
        <v>4651.16</v>
      </c>
      <c r="C29" s="14">
        <v>118.35</v>
      </c>
      <c r="D29" s="15">
        <f t="shared" si="0"/>
        <v>0.74433962264150944</v>
      </c>
      <c r="E29" s="14">
        <v>68233.31</v>
      </c>
      <c r="F29" s="16" t="str">
        <f t="shared" si="1"/>
        <v>Mediocre</v>
      </c>
    </row>
    <row r="30" spans="1:9" ht="15" customHeight="1" x14ac:dyDescent="0.3">
      <c r="A30" s="17">
        <v>46113</v>
      </c>
      <c r="B30" s="14">
        <v>4784.6899999999996</v>
      </c>
      <c r="C30" s="14">
        <v>101.16</v>
      </c>
      <c r="D30" s="15">
        <f t="shared" si="0"/>
        <v>0.63622641509433964</v>
      </c>
      <c r="E30" s="14">
        <v>68078.55</v>
      </c>
      <c r="F30" s="16" t="str">
        <f t="shared" si="1"/>
        <v>Fairly Bad</v>
      </c>
      <c r="H30" s="33"/>
      <c r="I30" s="34"/>
    </row>
    <row r="31" spans="1:9" ht="15" customHeight="1" x14ac:dyDescent="0.3">
      <c r="A31" s="13">
        <v>46114</v>
      </c>
      <c r="B31" s="14">
        <v>4651.16</v>
      </c>
      <c r="C31" s="14">
        <v>109.03</v>
      </c>
      <c r="D31" s="15">
        <f t="shared" si="0"/>
        <v>0.68572327044025161</v>
      </c>
      <c r="E31" s="14">
        <v>66888.570000000007</v>
      </c>
      <c r="F31" s="16" t="str">
        <f t="shared" si="1"/>
        <v>Bad</v>
      </c>
      <c r="H31" s="33"/>
      <c r="I31" s="34"/>
    </row>
    <row r="32" spans="1:9" ht="15" customHeight="1" x14ac:dyDescent="0.3">
      <c r="A32" s="17">
        <v>46115</v>
      </c>
      <c r="B32" s="14">
        <v>4672.8999999999996</v>
      </c>
      <c r="C32" s="14">
        <v>109.05</v>
      </c>
      <c r="D32" s="15">
        <f t="shared" si="0"/>
        <v>0.6858490566037736</v>
      </c>
      <c r="E32" s="14">
        <v>66931.100000000006</v>
      </c>
      <c r="F32" s="16" t="str">
        <f t="shared" si="1"/>
        <v>Bad</v>
      </c>
      <c r="H32" s="33"/>
      <c r="I32" s="34"/>
    </row>
    <row r="33" spans="1:6" ht="15" customHeight="1" thickBot="1" x14ac:dyDescent="0.35">
      <c r="A33" s="18">
        <v>46116</v>
      </c>
      <c r="B33" s="19">
        <v>4675.3500000000004</v>
      </c>
      <c r="C33" s="19">
        <v>109.05</v>
      </c>
      <c r="D33" s="20">
        <f t="shared" si="0"/>
        <v>0.6858490566037736</v>
      </c>
      <c r="E33" s="19">
        <v>67136.259999999995</v>
      </c>
      <c r="F33" s="21" t="str">
        <f t="shared" si="1"/>
        <v>Bad</v>
      </c>
    </row>
    <row r="34" spans="1:6" ht="15" customHeight="1" thickTop="1" thickBot="1" x14ac:dyDescent="0.35"/>
    <row r="35" spans="1:6" ht="15" customHeight="1" thickTop="1" x14ac:dyDescent="0.3">
      <c r="A35" s="22" t="s">
        <v>6</v>
      </c>
      <c r="B35" s="23">
        <f>AVERAGE(B5:B33)</f>
        <v>4768.4400000000014</v>
      </c>
      <c r="C35" s="23">
        <f t="shared" ref="C35:E35" si="2">AVERAGE(C5:C33)</f>
        <v>104.89724137931039</v>
      </c>
      <c r="D35" s="23">
        <f t="shared" si="2"/>
        <v>0.65973107785729779</v>
      </c>
      <c r="E35" s="24">
        <f t="shared" si="2"/>
        <v>67185.191379310345</v>
      </c>
    </row>
    <row r="36" spans="1:6" ht="15" customHeight="1" x14ac:dyDescent="0.3">
      <c r="A36" s="25" t="s">
        <v>7</v>
      </c>
      <c r="B36" s="26">
        <f>STDEV(B5:B33)</f>
        <v>288.11120596047635</v>
      </c>
      <c r="C36" s="26">
        <f t="shared" ref="C36:E36" si="3">STDEV(C5:C33)</f>
        <v>7.4455724602668214</v>
      </c>
      <c r="D36" s="26">
        <f t="shared" si="3"/>
        <v>4.6827499750105799E-2</v>
      </c>
      <c r="E36" s="27">
        <f t="shared" si="3"/>
        <v>11867.998703273935</v>
      </c>
    </row>
    <row r="37" spans="1:6" ht="15" customHeight="1" x14ac:dyDescent="0.3">
      <c r="A37" s="25" t="s">
        <v>8</v>
      </c>
      <c r="B37" s="26">
        <f>MEDIAN(B5:B33)</f>
        <v>4672.8999999999996</v>
      </c>
      <c r="C37" s="26">
        <f t="shared" ref="C37:E37" si="4">MEDIAN(C5:C33)</f>
        <v>104.49</v>
      </c>
      <c r="D37" s="26">
        <f t="shared" si="4"/>
        <v>0.65716981132075469</v>
      </c>
      <c r="E37" s="27">
        <f t="shared" si="4"/>
        <v>68791.63</v>
      </c>
    </row>
    <row r="38" spans="1:6" ht="15" customHeight="1" thickBot="1" x14ac:dyDescent="0.35">
      <c r="A38" s="28" t="s">
        <v>9</v>
      </c>
      <c r="B38" s="29">
        <f>MAX(B5:B33)-MIN(B5:B33)</f>
        <v>849.64000000000033</v>
      </c>
      <c r="C38" s="29">
        <f t="shared" ref="C38:E38" si="5">MAX(C5:C33)-MIN(C5:C33)</f>
        <v>30.549999999999997</v>
      </c>
      <c r="D38" s="29">
        <f t="shared" si="5"/>
        <v>0.19213836477987423</v>
      </c>
      <c r="E38" s="30">
        <f t="shared" si="5"/>
        <v>68169.64</v>
      </c>
    </row>
    <row r="39" spans="1:6" ht="15" customHeight="1" thickTop="1" x14ac:dyDescent="0.3"/>
    <row r="40" spans="1:6" ht="15" customHeight="1" x14ac:dyDescent="0.3">
      <c r="A40" s="44" t="s">
        <v>20</v>
      </c>
      <c r="B40" s="44"/>
      <c r="C40" s="44"/>
      <c r="D40" s="44"/>
      <c r="E40" s="44"/>
      <c r="F40" s="12">
        <f>COUNTIF(B5:B33,"&gt;=4500")</f>
        <v>21</v>
      </c>
    </row>
  </sheetData>
  <mergeCells count="8">
    <mergeCell ref="A1:E1"/>
    <mergeCell ref="D3:D4"/>
    <mergeCell ref="F3:F4"/>
    <mergeCell ref="A40:E40"/>
    <mergeCell ref="A3:A4"/>
    <mergeCell ref="B3:B4"/>
    <mergeCell ref="C3:C4"/>
    <mergeCell ref="E3:E4"/>
  </mergeCells>
  <phoneticPr fontId="2" type="noConversion"/>
  <printOptions horizontalCentered="1"/>
  <pageMargins left="0.17" right="0.17" top="0.34" bottom="0.28999999999999998" header="0.17" footer="0.17"/>
  <pageSetup scale="53" fitToHeight="2" orientation="landscape" r:id="rId1"/>
  <headerFooter>
    <oddHeader>&amp;CCTIS 186 Final Exam</oddHeader>
    <oddFooter>&amp;CPage 1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ED8EBC62-081B-4833-AFA0-BF7A18C7DC3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'Raw Data'!C5:C34</xm:f>
              <xm:sqref>G18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2B34-D10B-4D5C-9531-532D9470EDE3}">
  <sheetPr>
    <pageSetUpPr fitToPage="1"/>
  </sheetPr>
  <dimension ref="A1"/>
  <sheetViews>
    <sheetView workbookViewId="0">
      <selection activeCell="A2" sqref="A2"/>
    </sheetView>
  </sheetViews>
  <sheetFormatPr defaultRowHeight="15" x14ac:dyDescent="0.25"/>
  <sheetData/>
  <printOptions horizontalCentered="1" verticalCentered="1"/>
  <pageMargins left="0.17" right="0.17" top="0.39" bottom="0.39" header="0.17" footer="0.17"/>
  <pageSetup scale="81" orientation="portrait" r:id="rId1"/>
  <headerFooter>
    <oddHeader>&amp;RCTIS 186 Final Exam</oddHeader>
    <oddFooter>&amp;RPage 2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07F91-A175-4547-A71A-FAA3FFEAB93F}">
  <sheetPr>
    <pageSetUpPr fitToPage="1"/>
  </sheetPr>
  <dimension ref="A1:K31"/>
  <sheetViews>
    <sheetView workbookViewId="0">
      <selection activeCell="E31" sqref="E31"/>
    </sheetView>
  </sheetViews>
  <sheetFormatPr defaultColWidth="25.7109375" defaultRowHeight="15" customHeight="1" x14ac:dyDescent="0.3"/>
  <cols>
    <col min="1" max="1" width="25.7109375" style="2"/>
    <col min="2" max="2" width="33.85546875" style="2" customWidth="1"/>
    <col min="3" max="3" width="43.85546875" style="2" customWidth="1"/>
    <col min="4" max="16384" width="25.7109375" style="2"/>
  </cols>
  <sheetData>
    <row r="1" spans="1:11" ht="15" customHeight="1" x14ac:dyDescent="0.3">
      <c r="A1" s="4" t="s">
        <v>0</v>
      </c>
      <c r="B1" s="4" t="s">
        <v>2</v>
      </c>
      <c r="C1" s="4" t="s">
        <v>1</v>
      </c>
      <c r="D1" s="4" t="s">
        <v>3</v>
      </c>
      <c r="E1" s="4" t="s">
        <v>21</v>
      </c>
    </row>
    <row r="2" spans="1:11" ht="15" customHeight="1" x14ac:dyDescent="0.3">
      <c r="A2" s="3">
        <v>46111</v>
      </c>
      <c r="B2" s="2">
        <v>4524.8900000000003</v>
      </c>
      <c r="C2" s="2">
        <v>112.78</v>
      </c>
      <c r="D2" s="2">
        <v>6691.45</v>
      </c>
      <c r="E2" s="5">
        <f>(1*Inv.Fund[[#This Row],[24 K Gold ($ per Ounce)]])+(2*Inv.Fund[[#This Row],[Brent Crude Oil ($ Per Barrel)]])+(3*Inv.Fund[[#This Row],[Bitcoin ($)]])</f>
        <v>24824.799999999999</v>
      </c>
      <c r="J2" s="35"/>
      <c r="K2" s="36"/>
    </row>
    <row r="3" spans="1:11" ht="15" customHeight="1" x14ac:dyDescent="0.3">
      <c r="A3" s="1">
        <v>46110</v>
      </c>
      <c r="B3" s="2">
        <v>4484.3</v>
      </c>
      <c r="C3" s="2">
        <v>112.57</v>
      </c>
      <c r="D3" s="2">
        <v>65954.92</v>
      </c>
      <c r="E3" s="5">
        <f>(1*Inv.Fund[[#This Row],[24 K Gold ($ per Ounce)]])+(2*Inv.Fund[[#This Row],[Brent Crude Oil ($ Per Barrel)]])+(3*Inv.Fund[[#This Row],[Bitcoin ($)]])</f>
        <v>202574.2</v>
      </c>
    </row>
    <row r="4" spans="1:11" ht="15" customHeight="1" x14ac:dyDescent="0.3">
      <c r="A4" s="3">
        <v>46089</v>
      </c>
      <c r="B4" s="2">
        <v>5181.3500000000004</v>
      </c>
      <c r="C4" s="2">
        <v>92.69</v>
      </c>
      <c r="D4" s="2">
        <v>65969.78</v>
      </c>
      <c r="E4" s="5">
        <f>(1*Inv.Fund[[#This Row],[24 K Gold ($ per Ounce)]])+(2*Inv.Fund[[#This Row],[Brent Crude Oil ($ Per Barrel)]])+(3*Inv.Fund[[#This Row],[Bitcoin ($)]])</f>
        <v>203276.07</v>
      </c>
    </row>
    <row r="5" spans="1:11" ht="15" customHeight="1" x14ac:dyDescent="0.3">
      <c r="A5" s="3">
        <v>46109</v>
      </c>
      <c r="B5" s="2">
        <v>4484.3</v>
      </c>
      <c r="C5" s="2">
        <v>112.57</v>
      </c>
      <c r="D5" s="2">
        <v>66319.7</v>
      </c>
      <c r="E5" s="5">
        <f>(1*Inv.Fund[[#This Row],[24 K Gold ($ per Ounce)]])+(2*Inv.Fund[[#This Row],[Brent Crude Oil ($ Per Barrel)]])+(3*Inv.Fund[[#This Row],[Bitcoin ($)]])</f>
        <v>203668.53999999998</v>
      </c>
    </row>
    <row r="6" spans="1:11" ht="15" customHeight="1" x14ac:dyDescent="0.3">
      <c r="A6" s="1">
        <v>46108</v>
      </c>
      <c r="B6" s="2">
        <v>4484.3</v>
      </c>
      <c r="C6" s="2">
        <v>112.57</v>
      </c>
      <c r="D6" s="2">
        <v>66338.38</v>
      </c>
      <c r="E6" s="5">
        <f>(1*Inv.Fund[[#This Row],[24 K Gold ($ per Ounce)]])+(2*Inv.Fund[[#This Row],[Brent Crude Oil ($ Per Barrel)]])+(3*Inv.Fund[[#This Row],[Bitcoin ($)]])</f>
        <v>203724.58000000002</v>
      </c>
    </row>
    <row r="7" spans="1:11" ht="15" customHeight="1" x14ac:dyDescent="0.3">
      <c r="A7" s="1">
        <v>46114</v>
      </c>
      <c r="B7" s="2">
        <v>4651.16</v>
      </c>
      <c r="C7" s="2">
        <v>109.03</v>
      </c>
      <c r="D7" s="2">
        <v>66888.570000000007</v>
      </c>
      <c r="E7" s="5">
        <f>(1*Inv.Fund[[#This Row],[24 K Gold ($ per Ounce)]])+(2*Inv.Fund[[#This Row],[Brent Crude Oil ($ Per Barrel)]])+(3*Inv.Fund[[#This Row],[Bitcoin ($)]])</f>
        <v>205534.93000000002</v>
      </c>
    </row>
    <row r="8" spans="1:11" ht="15" customHeight="1" x14ac:dyDescent="0.3">
      <c r="A8" s="3">
        <v>46115</v>
      </c>
      <c r="B8" s="2">
        <v>4672.8999999999996</v>
      </c>
      <c r="C8" s="2">
        <v>109.05</v>
      </c>
      <c r="D8" s="2">
        <v>66931.100000000006</v>
      </c>
      <c r="E8" s="5">
        <f>(1*Inv.Fund[[#This Row],[24 K Gold ($ per Ounce)]])+(2*Inv.Fund[[#This Row],[Brent Crude Oil ($ Per Barrel)]])+(3*Inv.Fund[[#This Row],[Bitcoin ($)]])</f>
        <v>205684.30000000002</v>
      </c>
    </row>
    <row r="9" spans="1:11" ht="15" customHeight="1" x14ac:dyDescent="0.3">
      <c r="A9" s="1">
        <v>46116</v>
      </c>
      <c r="B9" s="2">
        <v>4675.3500000000004</v>
      </c>
      <c r="C9" s="2">
        <v>109.05</v>
      </c>
      <c r="D9" s="2">
        <v>67136.259999999995</v>
      </c>
      <c r="E9" s="5">
        <f>(1*Inv.Fund[[#This Row],[24 K Gold ($ per Ounce)]])+(2*Inv.Fund[[#This Row],[Brent Crude Oil ($ Per Barrel)]])+(3*Inv.Fund[[#This Row],[Bitcoin ($)]])</f>
        <v>206302.22999999998</v>
      </c>
    </row>
    <row r="10" spans="1:11" ht="15" customHeight="1" x14ac:dyDescent="0.3">
      <c r="A10" s="1">
        <v>46088</v>
      </c>
      <c r="B10" s="2">
        <v>5181.3500000000004</v>
      </c>
      <c r="C10" s="2">
        <v>92.69</v>
      </c>
      <c r="D10" s="2">
        <v>67272.59</v>
      </c>
      <c r="E10" s="5">
        <f>(1*Inv.Fund[[#This Row],[24 K Gold ($ per Ounce)]])+(2*Inv.Fund[[#This Row],[Brent Crude Oil ($ Per Barrel)]])+(3*Inv.Fund[[#This Row],[Bitcoin ($)]])</f>
        <v>207184.5</v>
      </c>
    </row>
    <row r="11" spans="1:11" ht="15" customHeight="1" x14ac:dyDescent="0.3">
      <c r="A11" s="3">
        <v>46103</v>
      </c>
      <c r="B11" s="2">
        <v>4484.3</v>
      </c>
      <c r="C11" s="2">
        <v>112.19</v>
      </c>
      <c r="D11" s="2">
        <v>67845.210000000006</v>
      </c>
      <c r="E11" s="5">
        <f>(1*Inv.Fund[[#This Row],[24 K Gold ($ per Ounce)]])+(2*Inv.Fund[[#This Row],[Brent Crude Oil ($ Per Barrel)]])+(3*Inv.Fund[[#This Row],[Bitcoin ($)]])</f>
        <v>208244.31</v>
      </c>
    </row>
    <row r="12" spans="1:11" ht="15" customHeight="1" x14ac:dyDescent="0.3">
      <c r="A12" s="3">
        <v>46113</v>
      </c>
      <c r="B12" s="2">
        <v>4784.6899999999996</v>
      </c>
      <c r="C12" s="2">
        <v>101.16</v>
      </c>
      <c r="D12" s="2">
        <v>68078.55</v>
      </c>
      <c r="E12" s="5">
        <f>(1*Inv.Fund[[#This Row],[24 K Gold ($ per Ounce)]])+(2*Inv.Fund[[#This Row],[Brent Crude Oil ($ Per Barrel)]])+(3*Inv.Fund[[#This Row],[Bitcoin ($)]])</f>
        <v>209222.66000000003</v>
      </c>
    </row>
    <row r="13" spans="1:11" ht="15" customHeight="1" x14ac:dyDescent="0.3">
      <c r="A13" s="1">
        <v>46112</v>
      </c>
      <c r="B13" s="2">
        <v>4651.16</v>
      </c>
      <c r="C13" s="2">
        <v>118.35</v>
      </c>
      <c r="D13" s="2">
        <v>68233.31</v>
      </c>
      <c r="E13" s="5">
        <f>(1*Inv.Fund[[#This Row],[24 K Gold ($ per Ounce)]])+(2*Inv.Fund[[#This Row],[Brent Crude Oil ($ Per Barrel)]])+(3*Inv.Fund[[#This Row],[Bitcoin ($)]])</f>
        <v>209587.78999999998</v>
      </c>
    </row>
    <row r="14" spans="1:11" ht="15" customHeight="1" x14ac:dyDescent="0.3">
      <c r="A14" s="1">
        <v>46090</v>
      </c>
      <c r="B14" s="2">
        <v>5102.04</v>
      </c>
      <c r="C14" s="2">
        <v>98.96</v>
      </c>
      <c r="D14" s="2">
        <v>68402.38</v>
      </c>
      <c r="E14" s="5">
        <f>(1*Inv.Fund[[#This Row],[24 K Gold ($ per Ounce)]])+(2*Inv.Fund[[#This Row],[Brent Crude Oil ($ Per Barrel)]])+(3*Inv.Fund[[#This Row],[Bitcoin ($)]])</f>
        <v>210507.1</v>
      </c>
    </row>
    <row r="15" spans="1:11" ht="15" customHeight="1" x14ac:dyDescent="0.3">
      <c r="A15" s="1">
        <v>46102</v>
      </c>
      <c r="B15" s="2">
        <v>4484.3</v>
      </c>
      <c r="C15" s="2">
        <v>112.19</v>
      </c>
      <c r="D15" s="2">
        <v>68711.520000000004</v>
      </c>
      <c r="E15" s="5">
        <f>(1*Inv.Fund[[#This Row],[24 K Gold ($ per Ounce)]])+(2*Inv.Fund[[#This Row],[Brent Crude Oil ($ Per Barrel)]])+(3*Inv.Fund[[#This Row],[Bitcoin ($)]])</f>
        <v>210843.24</v>
      </c>
    </row>
    <row r="16" spans="1:11" ht="15" customHeight="1" x14ac:dyDescent="0.3">
      <c r="A16" s="3">
        <v>46107</v>
      </c>
      <c r="B16" s="2">
        <v>4385.96</v>
      </c>
      <c r="C16" s="2">
        <v>108.01</v>
      </c>
      <c r="D16" s="2">
        <v>68791.63</v>
      </c>
      <c r="E16" s="5">
        <f>(1*Inv.Fund[[#This Row],[24 K Gold ($ per Ounce)]])+(2*Inv.Fund[[#This Row],[Brent Crude Oil ($ Per Barrel)]])+(3*Inv.Fund[[#This Row],[Bitcoin ($)]])</f>
        <v>210976.87000000002</v>
      </c>
    </row>
    <row r="17" spans="1:8" ht="15" customHeight="1" x14ac:dyDescent="0.3">
      <c r="A17" s="1">
        <v>46100</v>
      </c>
      <c r="B17" s="2">
        <v>4608.29</v>
      </c>
      <c r="C17" s="2">
        <v>108.65</v>
      </c>
      <c r="D17" s="2">
        <v>69912.789999999994</v>
      </c>
      <c r="E17" s="5">
        <f>(1*Inv.Fund[[#This Row],[24 K Gold ($ per Ounce)]])+(2*Inv.Fund[[#This Row],[Brent Crude Oil ($ Per Barrel)]])+(3*Inv.Fund[[#This Row],[Bitcoin ($)]])</f>
        <v>214563.96</v>
      </c>
    </row>
    <row r="18" spans="1:8" ht="15" customHeight="1" x14ac:dyDescent="0.3">
      <c r="A18" s="3">
        <v>46091</v>
      </c>
      <c r="B18" s="2">
        <v>5235.6000000000004</v>
      </c>
      <c r="C18" s="2">
        <v>87.8</v>
      </c>
      <c r="D18" s="2">
        <v>69926.92</v>
      </c>
      <c r="E18" s="5">
        <f>(1*Inv.Fund[[#This Row],[24 K Gold ($ per Ounce)]])+(2*Inv.Fund[[#This Row],[Brent Crude Oil ($ Per Barrel)]])+(3*Inv.Fund[[#This Row],[Bitcoin ($)]])</f>
        <v>215191.96000000002</v>
      </c>
    </row>
    <row r="19" spans="1:8" ht="15" customHeight="1" x14ac:dyDescent="0.3">
      <c r="A19" s="1">
        <v>46092</v>
      </c>
      <c r="B19" s="2">
        <v>5181.3500000000004</v>
      </c>
      <c r="C19" s="2">
        <v>91.98</v>
      </c>
      <c r="D19" s="2">
        <v>70204.88</v>
      </c>
      <c r="E19" s="5">
        <f>(1*Inv.Fund[[#This Row],[24 K Gold ($ per Ounce)]])+(2*Inv.Fund[[#This Row],[Brent Crude Oil ($ Per Barrel)]])+(3*Inv.Fund[[#This Row],[Bitcoin ($)]])</f>
        <v>215979.95</v>
      </c>
    </row>
    <row r="20" spans="1:8" ht="15" customHeight="1" x14ac:dyDescent="0.3">
      <c r="A20" s="3">
        <v>46105</v>
      </c>
      <c r="B20" s="2">
        <v>4385.96</v>
      </c>
      <c r="C20" s="2">
        <v>104.49</v>
      </c>
      <c r="D20" s="2">
        <v>70517.86</v>
      </c>
      <c r="E20" s="5">
        <f>(1*Inv.Fund[[#This Row],[24 K Gold ($ per Ounce)]])+(2*Inv.Fund[[#This Row],[Brent Crude Oil ($ Per Barrel)]])+(3*Inv.Fund[[#This Row],[Bitcoin ($)]])</f>
        <v>216148.52000000002</v>
      </c>
    </row>
    <row r="21" spans="1:8" ht="15" customHeight="1" x14ac:dyDescent="0.3">
      <c r="A21" s="3">
        <v>46101</v>
      </c>
      <c r="B21" s="2">
        <v>4566.21</v>
      </c>
      <c r="C21" s="2">
        <v>112.19</v>
      </c>
      <c r="D21" s="2">
        <v>70522.59</v>
      </c>
      <c r="E21" s="5">
        <f>(1*Inv.Fund[[#This Row],[24 K Gold ($ per Ounce)]])+(2*Inv.Fund[[#This Row],[Brent Crude Oil ($ Per Barrel)]])+(3*Inv.Fund[[#This Row],[Bitcoin ($)]])</f>
        <v>216358.36</v>
      </c>
    </row>
    <row r="22" spans="1:8" ht="15" customHeight="1" x14ac:dyDescent="0.3">
      <c r="A22" s="3">
        <v>46093</v>
      </c>
      <c r="B22" s="2">
        <v>5102.04</v>
      </c>
      <c r="C22" s="2">
        <v>100.46</v>
      </c>
      <c r="D22" s="2">
        <v>70493.460000000006</v>
      </c>
      <c r="E22" s="5">
        <f>(1*Inv.Fund[[#This Row],[24 K Gold ($ per Ounce)]])+(2*Inv.Fund[[#This Row],[Brent Crude Oil ($ Per Barrel)]])+(3*Inv.Fund[[#This Row],[Bitcoin ($)]])</f>
        <v>216783.34</v>
      </c>
    </row>
    <row r="23" spans="1:8" ht="15" customHeight="1" x14ac:dyDescent="0.3">
      <c r="A23" s="1">
        <v>46104</v>
      </c>
      <c r="B23" s="2">
        <v>4424.78</v>
      </c>
      <c r="C23" s="2">
        <v>99.94</v>
      </c>
      <c r="D23" s="2">
        <v>70914.86</v>
      </c>
      <c r="E23" s="5">
        <f>(1*Inv.Fund[[#This Row],[24 K Gold ($ per Ounce)]])+(2*Inv.Fund[[#This Row],[Brent Crude Oil ($ Per Barrel)]])+(3*Inv.Fund[[#This Row],[Bitcoin ($)]])</f>
        <v>217369.24000000002</v>
      </c>
    </row>
    <row r="24" spans="1:8" ht="15" customHeight="1" x14ac:dyDescent="0.3">
      <c r="A24" s="1">
        <v>46094</v>
      </c>
      <c r="B24" s="2">
        <v>5050.51</v>
      </c>
      <c r="C24" s="2">
        <v>103.14</v>
      </c>
      <c r="D24" s="2">
        <v>70968.27</v>
      </c>
      <c r="E24" s="5">
        <f>(1*Inv.Fund[[#This Row],[24 K Gold ($ per Ounce)]])+(2*Inv.Fund[[#This Row],[Brent Crude Oil ($ Per Barrel)]])+(3*Inv.Fund[[#This Row],[Bitcoin ($)]])</f>
        <v>218161.6</v>
      </c>
    </row>
    <row r="25" spans="1:8" ht="15" customHeight="1" x14ac:dyDescent="0.3">
      <c r="A25" s="1">
        <v>46106</v>
      </c>
      <c r="B25" s="2">
        <v>4545.45</v>
      </c>
      <c r="C25" s="2">
        <v>102.22</v>
      </c>
      <c r="D25" s="2">
        <v>71309.88</v>
      </c>
      <c r="E25" s="5">
        <f>(1*Inv.Fund[[#This Row],[24 K Gold ($ per Ounce)]])+(2*Inv.Fund[[#This Row],[Brent Crude Oil ($ Per Barrel)]])+(3*Inv.Fund[[#This Row],[Bitcoin ($)]])</f>
        <v>218679.53000000003</v>
      </c>
    </row>
    <row r="26" spans="1:8" ht="15" customHeight="1" x14ac:dyDescent="0.3">
      <c r="A26" s="3">
        <v>46099</v>
      </c>
      <c r="B26" s="2">
        <v>4901.96</v>
      </c>
      <c r="C26" s="2">
        <v>107.38</v>
      </c>
      <c r="D26" s="2">
        <v>71245.58</v>
      </c>
      <c r="E26" s="5">
        <f>(1*Inv.Fund[[#This Row],[24 K Gold ($ per Ounce)]])+(2*Inv.Fund[[#This Row],[Brent Crude Oil ($ Per Barrel)]])+(3*Inv.Fund[[#This Row],[Bitcoin ($)]])</f>
        <v>218853.46</v>
      </c>
    </row>
    <row r="27" spans="1:8" ht="15" customHeight="1" x14ac:dyDescent="0.3">
      <c r="A27" s="3">
        <v>46095</v>
      </c>
      <c r="B27" s="2">
        <v>5025.13</v>
      </c>
      <c r="C27" s="2">
        <v>103.14</v>
      </c>
      <c r="D27" s="2">
        <v>71214.63</v>
      </c>
      <c r="E27" s="5">
        <f>(1*Inv.Fund[[#This Row],[24 K Gold ($ per Ounce)]])+(2*Inv.Fund[[#This Row],[Brent Crude Oil ($ Per Barrel)]])+(3*Inv.Fund[[#This Row],[Bitcoin ($)]])</f>
        <v>218875.30000000002</v>
      </c>
      <c r="G27" s="33"/>
      <c r="H27" s="34"/>
    </row>
    <row r="28" spans="1:8" ht="15" customHeight="1" x14ac:dyDescent="0.3">
      <c r="A28" s="1">
        <v>46096</v>
      </c>
      <c r="B28" s="2">
        <v>5025.13</v>
      </c>
      <c r="C28" s="2">
        <v>103.14</v>
      </c>
      <c r="D28" s="2">
        <v>72789.91</v>
      </c>
      <c r="E28" s="5">
        <f>(1*Inv.Fund[[#This Row],[24 K Gold ($ per Ounce)]])+(2*Inv.Fund[[#This Row],[Brent Crude Oil ($ Per Barrel)]])+(3*Inv.Fund[[#This Row],[Bitcoin ($)]])</f>
        <v>223601.14</v>
      </c>
      <c r="G28" s="33"/>
      <c r="H28" s="34"/>
    </row>
    <row r="29" spans="1:8" ht="15" customHeight="1" x14ac:dyDescent="0.3">
      <c r="A29" s="1">
        <v>46098</v>
      </c>
      <c r="B29" s="2">
        <v>5000</v>
      </c>
      <c r="C29" s="2">
        <v>103.42</v>
      </c>
      <c r="D29" s="2">
        <v>73922.48</v>
      </c>
      <c r="E29" s="5">
        <f>(1*Inv.Fund[[#This Row],[24 K Gold ($ per Ounce)]])+(2*Inv.Fund[[#This Row],[Brent Crude Oil ($ Per Barrel)]])+(3*Inv.Fund[[#This Row],[Bitcoin ($)]])</f>
        <v>226974.28</v>
      </c>
      <c r="G29" s="33"/>
      <c r="H29" s="34"/>
    </row>
    <row r="30" spans="1:8" ht="15" customHeight="1" x14ac:dyDescent="0.3">
      <c r="A30" s="3">
        <v>46097</v>
      </c>
      <c r="B30" s="2">
        <v>5000</v>
      </c>
      <c r="C30" s="2">
        <v>100.21</v>
      </c>
      <c r="D30" s="2">
        <v>74861.09</v>
      </c>
      <c r="E30" s="5">
        <f>(1*Inv.Fund[[#This Row],[24 K Gold ($ per Ounce)]])+(2*Inv.Fund[[#This Row],[Brent Crude Oil ($ Per Barrel)]])+(3*Inv.Fund[[#This Row],[Bitcoin ($)]])</f>
        <v>229783.69</v>
      </c>
    </row>
    <row r="31" spans="1:8" ht="15" customHeight="1" x14ac:dyDescent="0.3">
      <c r="A31" s="2" t="s">
        <v>22</v>
      </c>
      <c r="E31" s="32">
        <f>MODE(C2:C30)</f>
        <v>112.57</v>
      </c>
    </row>
  </sheetData>
  <conditionalFormatting sqref="E2:E30">
    <cfRule type="aboveAverage" dxfId="12" priority="1"/>
  </conditionalFormatting>
  <printOptions horizontalCentered="1" verticalCentered="1"/>
  <pageMargins left="0.17" right="0.17" top="0.27" bottom="0.25" header="0.17" footer="0.17"/>
  <pageSetup scale="87" fitToHeight="2" orientation="landscape" r:id="rId1"/>
  <headerFooter>
    <oddHeader>&amp;LCTIS 186 Final Exam</oddHeader>
    <oddFooter>&amp;LPage 3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Raw Data</vt:lpstr>
      <vt:lpstr>Charts</vt:lpstr>
      <vt:lpstr>Statistics</vt:lpstr>
      <vt:lpstr>Charts!Print_Area</vt:lpstr>
      <vt:lpstr>'Raw Data'!Print_Area</vt:lpstr>
      <vt:lpstr>Statistics!Print_Area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thm</dc:creator>
  <cp:lastModifiedBy>user</cp:lastModifiedBy>
  <cp:lastPrinted>2026-05-22T12:23:42Z</cp:lastPrinted>
  <dcterms:created xsi:type="dcterms:W3CDTF">2026-04-04T11:39:01Z</dcterms:created>
  <dcterms:modified xsi:type="dcterms:W3CDTF">2026-05-22T12:44:10Z</dcterms:modified>
</cp:coreProperties>
</file>